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erica\Box\2025_mouse\submission\data\"/>
    </mc:Choice>
  </mc:AlternateContent>
  <xr:revisionPtr revIDLastSave="0" documentId="13_ncr:1_{393254C3-4400-4754-B391-F9BD86127933}" xr6:coauthVersionLast="47" xr6:coauthVersionMax="47" xr10:uidLastSave="{00000000-0000-0000-0000-000000000000}"/>
  <bookViews>
    <workbookView xWindow="-108" yWindow="-108" windowWidth="23256" windowHeight="14256" xr2:uid="{1B571BC4-9DCE-4BCF-B0B1-42EB25191AE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58" i="1" l="1"/>
  <c r="M57" i="1"/>
  <c r="M59" i="1"/>
  <c r="M56" i="1"/>
  <c r="G57" i="1"/>
  <c r="H57" i="1" s="1"/>
  <c r="G58" i="1"/>
  <c r="J58" i="1" s="1"/>
  <c r="G59" i="1"/>
  <c r="H59" i="1" s="1"/>
  <c r="G56" i="1"/>
  <c r="L56" i="1" s="1"/>
  <c r="O29" i="1"/>
  <c r="O28" i="1"/>
  <c r="O27" i="1"/>
  <c r="O26" i="1"/>
  <c r="G51" i="1"/>
  <c r="H51" i="1" s="1"/>
  <c r="L51" i="1"/>
  <c r="G50" i="1"/>
  <c r="H50" i="1" s="1"/>
  <c r="G49" i="1"/>
  <c r="I49" i="1" s="1"/>
  <c r="G48" i="1"/>
  <c r="K48" i="1" s="1"/>
  <c r="M40" i="1"/>
  <c r="M41" i="1"/>
  <c r="M39" i="1"/>
  <c r="M38" i="1"/>
  <c r="G39" i="1"/>
  <c r="J39" i="1" s="1"/>
  <c r="G40" i="1"/>
  <c r="J40" i="1" s="1"/>
  <c r="G41" i="1"/>
  <c r="J41" i="1" s="1"/>
  <c r="G38" i="1"/>
  <c r="K38" i="1" s="1"/>
  <c r="C34" i="1"/>
  <c r="M29" i="1"/>
  <c r="M28" i="1"/>
  <c r="M27" i="1"/>
  <c r="M26" i="1"/>
  <c r="G27" i="1"/>
  <c r="G28" i="1"/>
  <c r="G29" i="1"/>
  <c r="G26" i="1"/>
  <c r="H26" i="1" s="1"/>
  <c r="H18" i="1"/>
  <c r="M18" i="1" s="1"/>
  <c r="H19" i="1"/>
  <c r="L19" i="1" s="1"/>
  <c r="H17" i="1"/>
  <c r="M17" i="1" s="1"/>
  <c r="H16" i="1"/>
  <c r="L16" i="1" s="1"/>
  <c r="G9" i="1"/>
  <c r="J9" i="1" s="1"/>
  <c r="I9" i="1"/>
  <c r="G8" i="1"/>
  <c r="L8" i="1" s="1"/>
  <c r="G7" i="1"/>
  <c r="L7" i="1" s="1"/>
  <c r="G6" i="1"/>
  <c r="L6" i="1" s="1"/>
  <c r="H9" i="1" l="1"/>
  <c r="L49" i="1"/>
  <c r="L50" i="1"/>
  <c r="K50" i="1"/>
  <c r="J50" i="1"/>
  <c r="L58" i="1"/>
  <c r="K9" i="1"/>
  <c r="I50" i="1"/>
  <c r="L9" i="1"/>
  <c r="L12" i="1" s="1"/>
  <c r="K49" i="1"/>
  <c r="K59" i="1"/>
  <c r="J59" i="1"/>
  <c r="N18" i="1"/>
  <c r="H58" i="1"/>
  <c r="I38" i="1"/>
  <c r="J6" i="1"/>
  <c r="J10" i="1" s="1"/>
  <c r="J38" i="1"/>
  <c r="J43" i="1" s="1"/>
  <c r="L38" i="1"/>
  <c r="I58" i="1"/>
  <c r="I62" i="1" s="1"/>
  <c r="H49" i="1"/>
  <c r="I6" i="1"/>
  <c r="I12" i="1" s="1"/>
  <c r="H38" i="1"/>
  <c r="H6" i="1"/>
  <c r="N17" i="1"/>
  <c r="K58" i="1"/>
  <c r="K6" i="1"/>
  <c r="H41" i="1"/>
  <c r="I39" i="1"/>
  <c r="J56" i="1"/>
  <c r="K8" i="1"/>
  <c r="K12" i="1" s="1"/>
  <c r="I8" i="1"/>
  <c r="H8" i="1"/>
  <c r="N19" i="1"/>
  <c r="L48" i="1"/>
  <c r="L59" i="1"/>
  <c r="K40" i="1"/>
  <c r="K39" i="1"/>
  <c r="J49" i="1"/>
  <c r="I59" i="1"/>
  <c r="L10" i="1"/>
  <c r="H7" i="1"/>
  <c r="H39" i="1"/>
  <c r="L39" i="1"/>
  <c r="L44" i="1" s="1"/>
  <c r="L41" i="1"/>
  <c r="H40" i="1"/>
  <c r="J7" i="1"/>
  <c r="I41" i="1"/>
  <c r="I40" i="1"/>
  <c r="I44" i="1" s="1"/>
  <c r="I56" i="1"/>
  <c r="L57" i="1"/>
  <c r="L40" i="1"/>
  <c r="K7" i="1"/>
  <c r="J16" i="1"/>
  <c r="H48" i="1"/>
  <c r="K56" i="1"/>
  <c r="J57" i="1"/>
  <c r="K41" i="1"/>
  <c r="K44" i="1" s="1"/>
  <c r="I7" i="1"/>
  <c r="H56" i="1"/>
  <c r="I16" i="1"/>
  <c r="K57" i="1"/>
  <c r="K16" i="1"/>
  <c r="I48" i="1"/>
  <c r="I57" i="1"/>
  <c r="J8" i="1"/>
  <c r="M16" i="1"/>
  <c r="J48" i="1"/>
  <c r="K51" i="1"/>
  <c r="N16" i="1"/>
  <c r="I51" i="1"/>
  <c r="J51" i="1"/>
  <c r="J19" i="1"/>
  <c r="I19" i="1"/>
  <c r="M19" i="1"/>
  <c r="I18" i="1"/>
  <c r="M22" i="1"/>
  <c r="I17" i="1"/>
  <c r="I22" i="1" s="1"/>
  <c r="J17" i="1"/>
  <c r="K17" i="1"/>
  <c r="L17" i="1"/>
  <c r="L22" i="1" s="1"/>
  <c r="K19" i="1"/>
  <c r="K18" i="1"/>
  <c r="J18" i="1"/>
  <c r="L18" i="1"/>
  <c r="J12" i="1" l="1"/>
  <c r="I21" i="1"/>
  <c r="L11" i="1"/>
  <c r="L61" i="1"/>
  <c r="J11" i="1"/>
  <c r="N22" i="1"/>
  <c r="H43" i="1"/>
  <c r="I10" i="1"/>
  <c r="H10" i="1"/>
  <c r="L60" i="1"/>
  <c r="K43" i="1"/>
  <c r="J44" i="1"/>
  <c r="H12" i="1"/>
  <c r="H42" i="1"/>
  <c r="J42" i="1"/>
  <c r="K22" i="1"/>
  <c r="I11" i="1"/>
  <c r="M20" i="1"/>
  <c r="L42" i="1"/>
  <c r="K42" i="1"/>
  <c r="M21" i="1"/>
  <c r="K10" i="1"/>
  <c r="K11" i="1"/>
  <c r="I61" i="1"/>
  <c r="I60" i="1"/>
  <c r="I43" i="1"/>
  <c r="I42" i="1"/>
  <c r="H60" i="1"/>
  <c r="H61" i="1"/>
  <c r="L43" i="1"/>
  <c r="L62" i="1"/>
  <c r="J62" i="1"/>
  <c r="J61" i="1"/>
  <c r="J60" i="1"/>
  <c r="K62" i="1"/>
  <c r="K61" i="1"/>
  <c r="K60" i="1"/>
  <c r="H44" i="1"/>
  <c r="H11" i="1"/>
  <c r="L21" i="1"/>
  <c r="N21" i="1"/>
  <c r="N20" i="1"/>
  <c r="H62" i="1"/>
  <c r="I20" i="1"/>
  <c r="K21" i="1"/>
  <c r="L20" i="1"/>
  <c r="J22" i="1"/>
  <c r="J20" i="1"/>
  <c r="J21" i="1"/>
  <c r="K20" i="1"/>
</calcChain>
</file>

<file path=xl/sharedStrings.xml><?xml version="1.0" encoding="utf-8"?>
<sst xmlns="http://schemas.openxmlformats.org/spreadsheetml/2006/main" count="120" uniqueCount="33">
  <si>
    <t>mouse 1</t>
  </si>
  <si>
    <t>mouse 2</t>
  </si>
  <si>
    <t>mouse 3</t>
  </si>
  <si>
    <t>mouse 4</t>
  </si>
  <si>
    <t>tugging</t>
  </si>
  <si>
    <t>sucking</t>
  </si>
  <si>
    <t>chewing</t>
  </si>
  <si>
    <t>carrying</t>
  </si>
  <si>
    <t>indiscernable</t>
  </si>
  <si>
    <t>total</t>
  </si>
  <si>
    <t>percent_chew</t>
  </si>
  <si>
    <t>percent_tug</t>
  </si>
  <si>
    <t>percent_suck</t>
  </si>
  <si>
    <t>percent_carry</t>
  </si>
  <si>
    <t>percent_ind</t>
  </si>
  <si>
    <t>Mean</t>
  </si>
  <si>
    <t>SD</t>
  </si>
  <si>
    <t>range</t>
  </si>
  <si>
    <t>All time</t>
  </si>
  <si>
    <t>cementing</t>
  </si>
  <si>
    <t>percent_cem</t>
  </si>
  <si>
    <t xml:space="preserve">days 0 -9 </t>
  </si>
  <si>
    <t>percent_suck_alltime</t>
  </si>
  <si>
    <t>day 7 +</t>
  </si>
  <si>
    <t>percent_suck_total</t>
  </si>
  <si>
    <t>Days 0 &amp; 1</t>
  </si>
  <si>
    <t>day 10+</t>
  </si>
  <si>
    <t>mean</t>
  </si>
  <si>
    <t>day 0 - 80</t>
  </si>
  <si>
    <t>percent_suck_of80</t>
  </si>
  <si>
    <t>day 10-80</t>
  </si>
  <si>
    <t>Honey bees actively process dead mice inside their nests</t>
  </si>
  <si>
    <t>This .xlsx file was used to simply compile and summarize behavioral counts pulled from the .R file. These counts are used in-text throughout the manuscript.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</si>
</sst>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2" fontId="0" fillId="0" borderId="0" xfId="0" applyNumberFormat="1"/>
    <xf numFmtId="0" fontId="0" fillId="2" borderId="0" xfId="0" applyFill="1"/>
    <xf numFmtId="2" fontId="0" fillId="2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BAAD1-60AA-46DA-93DF-82EBED53785C}">
  <dimension ref="A1:O62"/>
  <sheetViews>
    <sheetView tabSelected="1" workbookViewId="0">
      <selection activeCell="A2" sqref="A2"/>
    </sheetView>
  </sheetViews>
  <sheetFormatPr defaultRowHeight="14.4" x14ac:dyDescent="0.3"/>
  <cols>
    <col min="6" max="6" width="11.6640625" customWidth="1"/>
    <col min="7" max="7" width="7.77734375" customWidth="1"/>
    <col min="8" max="8" width="14.21875" customWidth="1"/>
    <col min="9" max="9" width="11" customWidth="1"/>
    <col min="10" max="10" width="11.88671875" customWidth="1"/>
    <col min="11" max="11" width="12.77734375" customWidth="1"/>
    <col min="12" max="12" width="10.21875" customWidth="1"/>
  </cols>
  <sheetData>
    <row r="1" spans="1:14" x14ac:dyDescent="0.3">
      <c r="A1" t="s">
        <v>31</v>
      </c>
    </row>
    <row r="2" spans="1:14" x14ac:dyDescent="0.3">
      <c r="A2" t="s">
        <v>32</v>
      </c>
    </row>
    <row r="4" spans="1:14" x14ac:dyDescent="0.3">
      <c r="B4" s="2" t="s">
        <v>25</v>
      </c>
    </row>
    <row r="5" spans="1:14" x14ac:dyDescent="0.3">
      <c r="B5" t="s">
        <v>6</v>
      </c>
      <c r="C5" t="s">
        <v>4</v>
      </c>
      <c r="D5" t="s">
        <v>5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t="s">
        <v>13</v>
      </c>
      <c r="L5" t="s">
        <v>14</v>
      </c>
    </row>
    <row r="6" spans="1:14" x14ac:dyDescent="0.3">
      <c r="A6" t="s">
        <v>0</v>
      </c>
      <c r="B6">
        <v>28.75</v>
      </c>
      <c r="C6">
        <v>26.25</v>
      </c>
      <c r="D6">
        <v>2.25</v>
      </c>
      <c r="E6">
        <v>1.25</v>
      </c>
      <c r="F6">
        <v>0.25</v>
      </c>
      <c r="G6">
        <f>SUM(B6:F6)</f>
        <v>58.75</v>
      </c>
      <c r="H6" s="1">
        <f>((B6/G6)*100)</f>
        <v>48.936170212765958</v>
      </c>
      <c r="I6" s="1">
        <f>((C6/G6)*100)</f>
        <v>44.680851063829785</v>
      </c>
      <c r="J6" s="1">
        <f>((D6/G6)*100)</f>
        <v>3.8297872340425529</v>
      </c>
      <c r="K6" s="1">
        <f>((E6/G6)*100)</f>
        <v>2.1276595744680851</v>
      </c>
      <c r="L6" s="1">
        <f>((F6/G6)*100)</f>
        <v>0.42553191489361702</v>
      </c>
    </row>
    <row r="7" spans="1:14" x14ac:dyDescent="0.3">
      <c r="A7" t="s">
        <v>1</v>
      </c>
      <c r="B7">
        <v>2.25</v>
      </c>
      <c r="C7">
        <v>3</v>
      </c>
      <c r="D7">
        <v>1.75</v>
      </c>
      <c r="E7">
        <v>0.25</v>
      </c>
      <c r="F7">
        <v>0</v>
      </c>
      <c r="G7">
        <f>SUM(B7:F7)</f>
        <v>7.25</v>
      </c>
      <c r="H7" s="1">
        <f>((B7/G7)*100)</f>
        <v>31.03448275862069</v>
      </c>
      <c r="I7" s="1">
        <f>((C7/G7)*100)</f>
        <v>41.379310344827587</v>
      </c>
      <c r="J7" s="1">
        <f>((D7/G7)*100)</f>
        <v>24.137931034482758</v>
      </c>
      <c r="K7" s="1">
        <f>((E7/G7)*100)</f>
        <v>3.4482758620689653</v>
      </c>
      <c r="L7" s="1">
        <f>((F7/G7)*100)</f>
        <v>0</v>
      </c>
    </row>
    <row r="8" spans="1:14" x14ac:dyDescent="0.3">
      <c r="A8" t="s">
        <v>2</v>
      </c>
      <c r="B8">
        <v>7.75</v>
      </c>
      <c r="C8">
        <v>11.25</v>
      </c>
      <c r="D8">
        <v>1.5</v>
      </c>
      <c r="E8">
        <v>2.75</v>
      </c>
      <c r="F8">
        <v>2.75</v>
      </c>
      <c r="G8">
        <f>SUM(B8:F8)</f>
        <v>26</v>
      </c>
      <c r="H8" s="1">
        <f>((B8/G8)*100)</f>
        <v>29.807692307692307</v>
      </c>
      <c r="I8" s="1">
        <f>((C8/G8)*100)</f>
        <v>43.269230769230774</v>
      </c>
      <c r="J8" s="1">
        <f>((D8/G8)*100)</f>
        <v>5.7692307692307692</v>
      </c>
      <c r="K8" s="1">
        <f>((E8/G8)*100)</f>
        <v>10.576923076923077</v>
      </c>
      <c r="L8" s="1">
        <f>((F8/G8)*100)</f>
        <v>10.576923076923077</v>
      </c>
    </row>
    <row r="9" spans="1:14" x14ac:dyDescent="0.3">
      <c r="A9" t="s">
        <v>3</v>
      </c>
      <c r="B9">
        <v>18.850000000000001</v>
      </c>
      <c r="C9">
        <v>18</v>
      </c>
      <c r="D9">
        <v>4</v>
      </c>
      <c r="E9">
        <v>1</v>
      </c>
      <c r="F9">
        <v>17</v>
      </c>
      <c r="G9">
        <f>SUM(B9:F9)</f>
        <v>58.85</v>
      </c>
      <c r="H9" s="1">
        <f>((B9/G9)*100)</f>
        <v>32.030586236193713</v>
      </c>
      <c r="I9" s="1">
        <f>((C9/G9)*100)</f>
        <v>30.586236193712828</v>
      </c>
      <c r="J9" s="1">
        <f>((D9/G9)*100)</f>
        <v>6.7969413763806292</v>
      </c>
      <c r="K9" s="1">
        <f>((E9/G9)*100)</f>
        <v>1.6992353440951573</v>
      </c>
      <c r="L9" s="1">
        <f>((F9/G9)*100)</f>
        <v>28.887000849617671</v>
      </c>
    </row>
    <row r="10" spans="1:14" x14ac:dyDescent="0.3">
      <c r="G10" s="2" t="s">
        <v>15</v>
      </c>
      <c r="H10" s="3">
        <f>AVERAGE(H6:H9)</f>
        <v>35.452232878818165</v>
      </c>
      <c r="I10" s="3">
        <f>AVERAGE(I6:I9)</f>
        <v>39.978907092900243</v>
      </c>
      <c r="J10" s="3">
        <f>AVERAGE(J6:J9)</f>
        <v>10.133472603534177</v>
      </c>
      <c r="K10" s="3">
        <f>AVERAGE(K6:K9)</f>
        <v>4.4630234643888214</v>
      </c>
      <c r="L10" s="3">
        <f>AVERAGE(L6:L9)</f>
        <v>9.9723639603585905</v>
      </c>
    </row>
    <row r="11" spans="1:14" x14ac:dyDescent="0.3">
      <c r="G11" s="2" t="s">
        <v>16</v>
      </c>
      <c r="H11" s="3">
        <f>_xlfn.STDEV.P(H6:H9)</f>
        <v>7.8246659059094297</v>
      </c>
      <c r="I11" s="3">
        <f>_xlfn.STDEV.P(I6:I9)</f>
        <v>5.5479253529863275</v>
      </c>
      <c r="J11" s="3">
        <f>_xlfn.STDEV.P(J6:J9)</f>
        <v>8.1553717358524533</v>
      </c>
      <c r="K11" s="3">
        <f>_xlfn.STDEV.P(K6:K9)</f>
        <v>3.5882422730629022</v>
      </c>
      <c r="L11" s="3">
        <f>_xlfn.STDEV.P(L6:L9)</f>
        <v>11.712376204683206</v>
      </c>
    </row>
    <row r="12" spans="1:14" x14ac:dyDescent="0.3">
      <c r="G12" s="2" t="s">
        <v>17</v>
      </c>
      <c r="H12" s="3">
        <f>H6-H8</f>
        <v>19.128477905073652</v>
      </c>
      <c r="I12" s="3">
        <f>I6-I9</f>
        <v>14.094614870116956</v>
      </c>
      <c r="J12" s="3">
        <f>J7-J6</f>
        <v>20.308143800440206</v>
      </c>
      <c r="K12" s="3">
        <f>K8-K9</f>
        <v>8.8776877328279191</v>
      </c>
      <c r="L12" s="3">
        <f>(L9-L7)</f>
        <v>28.887000849617671</v>
      </c>
    </row>
    <row r="14" spans="1:14" x14ac:dyDescent="0.3">
      <c r="B14" s="2" t="s">
        <v>18</v>
      </c>
    </row>
    <row r="15" spans="1:14" x14ac:dyDescent="0.3">
      <c r="B15" t="s">
        <v>6</v>
      </c>
      <c r="C15" t="s">
        <v>4</v>
      </c>
      <c r="D15" t="s">
        <v>5</v>
      </c>
      <c r="E15" t="s">
        <v>7</v>
      </c>
      <c r="F15" t="s">
        <v>19</v>
      </c>
      <c r="G15" t="s">
        <v>8</v>
      </c>
      <c r="H15" t="s">
        <v>9</v>
      </c>
      <c r="I15" t="s">
        <v>10</v>
      </c>
      <c r="J15" t="s">
        <v>11</v>
      </c>
      <c r="K15" t="s">
        <v>12</v>
      </c>
      <c r="L15" t="s">
        <v>13</v>
      </c>
      <c r="M15" t="s">
        <v>14</v>
      </c>
      <c r="N15" t="s">
        <v>20</v>
      </c>
    </row>
    <row r="16" spans="1:14" x14ac:dyDescent="0.3">
      <c r="A16" t="s">
        <v>0</v>
      </c>
      <c r="B16">
        <v>177.25</v>
      </c>
      <c r="C16">
        <v>84.75</v>
      </c>
      <c r="D16">
        <v>15</v>
      </c>
      <c r="E16">
        <v>5.25</v>
      </c>
      <c r="F16">
        <v>0.25</v>
      </c>
      <c r="G16">
        <v>73.25</v>
      </c>
      <c r="H16">
        <f>SUM(B16:G16)</f>
        <v>355.75</v>
      </c>
      <c r="I16" s="1">
        <f>((B16/H16)*100)</f>
        <v>49.82431482782853</v>
      </c>
      <c r="J16" s="1">
        <f>((C16/H16)*100)</f>
        <v>23.822909346451159</v>
      </c>
      <c r="K16" s="1">
        <f>((D16/H16)*100)</f>
        <v>4.2164441321152495</v>
      </c>
      <c r="L16" s="1">
        <f>((E16/H16)*100)</f>
        <v>1.4757554462403373</v>
      </c>
      <c r="M16" s="1">
        <f>((G16/H16)*100)</f>
        <v>20.590302178496135</v>
      </c>
      <c r="N16" s="1">
        <f>((F16/H16)*100)</f>
        <v>7.0274068868587489E-2</v>
      </c>
    </row>
    <row r="17" spans="1:15" x14ac:dyDescent="0.3">
      <c r="A17" t="s">
        <v>1</v>
      </c>
      <c r="B17">
        <v>106</v>
      </c>
      <c r="C17">
        <v>36</v>
      </c>
      <c r="D17">
        <v>9</v>
      </c>
      <c r="E17">
        <v>1.25</v>
      </c>
      <c r="F17">
        <v>0</v>
      </c>
      <c r="G17">
        <v>17.25</v>
      </c>
      <c r="H17">
        <f>SUM(B17:G17)</f>
        <v>169.5</v>
      </c>
      <c r="I17" s="1">
        <f>((B17/H17)*100)</f>
        <v>62.536873156342189</v>
      </c>
      <c r="J17" s="1">
        <f>((C17/H17)*100)</f>
        <v>21.238938053097346</v>
      </c>
      <c r="K17" s="1">
        <f>((D17/H17)*100)</f>
        <v>5.3097345132743365</v>
      </c>
      <c r="L17" s="1">
        <f>((E17/H17)*100)</f>
        <v>0.73746312684365778</v>
      </c>
      <c r="M17" s="1">
        <f t="shared" ref="M17:M19" si="0">((G17/H17)*100)</f>
        <v>10.176991150442479</v>
      </c>
      <c r="N17">
        <f t="shared" ref="N17:N19" si="1">((F17/H17)*100)</f>
        <v>0</v>
      </c>
    </row>
    <row r="18" spans="1:15" x14ac:dyDescent="0.3">
      <c r="A18" t="s">
        <v>2</v>
      </c>
      <c r="B18">
        <v>64.25</v>
      </c>
      <c r="C18">
        <v>46.5</v>
      </c>
      <c r="D18">
        <v>19.25</v>
      </c>
      <c r="E18">
        <v>6.5</v>
      </c>
      <c r="F18">
        <v>0</v>
      </c>
      <c r="G18">
        <v>33.25</v>
      </c>
      <c r="H18">
        <f>SUM(B18:G18)</f>
        <v>169.75</v>
      </c>
      <c r="I18" s="1">
        <f>((B18/H18)*100)</f>
        <v>37.849779086892489</v>
      </c>
      <c r="J18" s="1">
        <f>((C18/H18)*100)</f>
        <v>27.393225331369663</v>
      </c>
      <c r="K18" s="1">
        <f>((D18/H18)*100)</f>
        <v>11.340206185567011</v>
      </c>
      <c r="L18" s="1">
        <f>((E18/H18)*100)</f>
        <v>3.8291605301914582</v>
      </c>
      <c r="M18" s="1">
        <f t="shared" si="0"/>
        <v>19.587628865979383</v>
      </c>
      <c r="N18">
        <f t="shared" si="1"/>
        <v>0</v>
      </c>
    </row>
    <row r="19" spans="1:15" x14ac:dyDescent="0.3">
      <c r="A19" t="s">
        <v>3</v>
      </c>
      <c r="B19">
        <v>104.66670000000001</v>
      </c>
      <c r="C19">
        <v>83.833330000000004</v>
      </c>
      <c r="D19">
        <v>24.25</v>
      </c>
      <c r="E19">
        <v>8.1666670000000003</v>
      </c>
      <c r="F19">
        <v>0</v>
      </c>
      <c r="G19">
        <v>112.08329999999999</v>
      </c>
      <c r="H19">
        <f>SUM(B19:G19)</f>
        <v>332.99999700000001</v>
      </c>
      <c r="I19" s="1">
        <f>((B19/H19)*100)</f>
        <v>31.431441724607584</v>
      </c>
      <c r="J19" s="1">
        <f>((C19/H19)*100)</f>
        <v>25.175174400977546</v>
      </c>
      <c r="K19" s="1">
        <f>((D19/H19)*100)</f>
        <v>7.2822823478884287</v>
      </c>
      <c r="L19" s="1">
        <f>((E19/H19)*100)</f>
        <v>2.4524525746467201</v>
      </c>
      <c r="M19" s="1">
        <f t="shared" si="0"/>
        <v>33.658648951879719</v>
      </c>
      <c r="N19">
        <f t="shared" si="1"/>
        <v>0</v>
      </c>
    </row>
    <row r="20" spans="1:15" x14ac:dyDescent="0.3">
      <c r="H20" s="2" t="s">
        <v>15</v>
      </c>
      <c r="I20" s="3">
        <f>AVERAGE(I16:I19)</f>
        <v>45.410602198917701</v>
      </c>
      <c r="J20" s="3">
        <f t="shared" ref="J20:N20" si="2">AVERAGE(J16:J19)</f>
        <v>24.407561782973929</v>
      </c>
      <c r="K20" s="3">
        <f t="shared" si="2"/>
        <v>7.0371667947112568</v>
      </c>
      <c r="L20" s="3">
        <f t="shared" si="2"/>
        <v>2.1237079194805433</v>
      </c>
      <c r="M20" s="3">
        <f t="shared" si="2"/>
        <v>21.003392786699429</v>
      </c>
      <c r="N20" s="3">
        <f t="shared" si="2"/>
        <v>1.7568517217146872E-2</v>
      </c>
    </row>
    <row r="21" spans="1:15" x14ac:dyDescent="0.3">
      <c r="H21" s="2" t="s">
        <v>16</v>
      </c>
      <c r="I21" s="3">
        <f>STDEV(I16:I19)</f>
        <v>13.727988317977456</v>
      </c>
      <c r="J21" s="3">
        <f t="shared" ref="J21:L21" si="3">STDEV(J16:J19)</f>
        <v>2.5745815691490774</v>
      </c>
      <c r="K21" s="3">
        <f t="shared" si="3"/>
        <v>3.1367035913465315</v>
      </c>
      <c r="L21" s="3">
        <f t="shared" si="3"/>
        <v>1.3364328999706627</v>
      </c>
      <c r="M21" s="3">
        <f>STDEV(M16:M19)</f>
        <v>9.6530049263718798</v>
      </c>
      <c r="N21" s="3">
        <f>STDEV(N16:N19)</f>
        <v>3.5137034434293744E-2</v>
      </c>
    </row>
    <row r="22" spans="1:15" x14ac:dyDescent="0.3">
      <c r="H22" s="2" t="s">
        <v>17</v>
      </c>
      <c r="I22" s="3">
        <f>I17-I19</f>
        <v>31.105431431734605</v>
      </c>
      <c r="J22" s="3">
        <f>J18-J17</f>
        <v>6.1542872782723173</v>
      </c>
      <c r="K22" s="3">
        <f>K18-K16</f>
        <v>7.1237620534517614</v>
      </c>
      <c r="L22" s="3">
        <f>L19-L17</f>
        <v>1.7149894478030623</v>
      </c>
      <c r="M22" s="3">
        <f>M19-M17</f>
        <v>23.48165780143724</v>
      </c>
      <c r="N22" s="3">
        <f>N19-N17</f>
        <v>0</v>
      </c>
    </row>
    <row r="24" spans="1:15" x14ac:dyDescent="0.3">
      <c r="B24" s="2" t="s">
        <v>21</v>
      </c>
    </row>
    <row r="25" spans="1:15" x14ac:dyDescent="0.3">
      <c r="B25" t="s">
        <v>6</v>
      </c>
      <c r="C25" t="s">
        <v>4</v>
      </c>
      <c r="D25" t="s">
        <v>5</v>
      </c>
      <c r="E25" t="s">
        <v>7</v>
      </c>
      <c r="F25" t="s">
        <v>8</v>
      </c>
      <c r="G25" t="s">
        <v>9</v>
      </c>
      <c r="H25" t="s">
        <v>10</v>
      </c>
      <c r="I25" t="s">
        <v>11</v>
      </c>
      <c r="J25" t="s">
        <v>12</v>
      </c>
      <c r="K25" t="s">
        <v>13</v>
      </c>
      <c r="L25" t="s">
        <v>14</v>
      </c>
      <c r="M25" t="s">
        <v>22</v>
      </c>
      <c r="O25" s="2" t="s">
        <v>29</v>
      </c>
    </row>
    <row r="26" spans="1:15" x14ac:dyDescent="0.3">
      <c r="A26" t="s">
        <v>0</v>
      </c>
      <c r="B26">
        <v>59</v>
      </c>
      <c r="C26">
        <v>47</v>
      </c>
      <c r="D26">
        <v>2.5</v>
      </c>
      <c r="E26">
        <v>3</v>
      </c>
      <c r="F26">
        <v>2</v>
      </c>
      <c r="G26">
        <f>SUM(B26:F26)</f>
        <v>113.5</v>
      </c>
      <c r="H26">
        <f>((B26/G26)*100)</f>
        <v>51.982378854625551</v>
      </c>
      <c r="M26">
        <f>((D26/D16)*100)</f>
        <v>16.666666666666664</v>
      </c>
      <c r="O26" s="2">
        <f>(D26/D48)*100</f>
        <v>16.949152542372879</v>
      </c>
    </row>
    <row r="27" spans="1:15" x14ac:dyDescent="0.3">
      <c r="A27" t="s">
        <v>1</v>
      </c>
      <c r="B27">
        <v>22.5</v>
      </c>
      <c r="C27">
        <v>12.5</v>
      </c>
      <c r="D27">
        <v>8</v>
      </c>
      <c r="E27">
        <v>1</v>
      </c>
      <c r="F27">
        <v>7.75</v>
      </c>
      <c r="G27">
        <f t="shared" ref="G27:G29" si="4">SUM(B27:F27)</f>
        <v>51.75</v>
      </c>
      <c r="M27">
        <f>((D27/D17)*100)</f>
        <v>88.888888888888886</v>
      </c>
      <c r="O27" s="2">
        <f>(D27/D49)*100</f>
        <v>88.888888888888886</v>
      </c>
    </row>
    <row r="28" spans="1:15" x14ac:dyDescent="0.3">
      <c r="A28" t="s">
        <v>2</v>
      </c>
      <c r="B28">
        <v>34</v>
      </c>
      <c r="C28">
        <v>29.5</v>
      </c>
      <c r="D28">
        <v>17.25</v>
      </c>
      <c r="E28">
        <v>6.5</v>
      </c>
      <c r="F28">
        <v>20.5</v>
      </c>
      <c r="G28">
        <f t="shared" si="4"/>
        <v>107.75</v>
      </c>
      <c r="M28">
        <f>((D28/D18)*100)</f>
        <v>89.610389610389603</v>
      </c>
      <c r="O28" s="2">
        <f>(D28/D50)*100</f>
        <v>89.610389610389603</v>
      </c>
    </row>
    <row r="29" spans="1:15" x14ac:dyDescent="0.3">
      <c r="A29" t="s">
        <v>3</v>
      </c>
      <c r="B29">
        <v>73.416669999999996</v>
      </c>
      <c r="C29">
        <v>73.583330000000004</v>
      </c>
      <c r="D29">
        <v>23.75</v>
      </c>
      <c r="E29">
        <v>8.1666670000000003</v>
      </c>
      <c r="F29">
        <v>106.08329999999999</v>
      </c>
      <c r="G29">
        <f t="shared" si="4"/>
        <v>284.99996699999997</v>
      </c>
      <c r="M29">
        <f>((D29/D19)*100)</f>
        <v>97.9381443298969</v>
      </c>
      <c r="O29" s="2">
        <f>(D29/D51)*100</f>
        <v>97.9381443298969</v>
      </c>
    </row>
    <row r="32" spans="1:15" x14ac:dyDescent="0.3">
      <c r="B32" s="2" t="s">
        <v>23</v>
      </c>
    </row>
    <row r="33" spans="1:13" x14ac:dyDescent="0.3">
      <c r="B33" t="s">
        <v>5</v>
      </c>
      <c r="C33" t="s">
        <v>24</v>
      </c>
    </row>
    <row r="34" spans="1:13" x14ac:dyDescent="0.3">
      <c r="A34" t="s">
        <v>0</v>
      </c>
      <c r="B34">
        <v>12.5</v>
      </c>
      <c r="C34">
        <f>B34/D16</f>
        <v>0.83333333333333337</v>
      </c>
    </row>
    <row r="36" spans="1:13" x14ac:dyDescent="0.3">
      <c r="B36" s="2" t="s">
        <v>26</v>
      </c>
    </row>
    <row r="37" spans="1:13" x14ac:dyDescent="0.3">
      <c r="B37" t="s">
        <v>6</v>
      </c>
      <c r="C37" t="s">
        <v>4</v>
      </c>
      <c r="D37" t="s">
        <v>5</v>
      </c>
      <c r="E37" t="s">
        <v>7</v>
      </c>
      <c r="F37" t="s">
        <v>8</v>
      </c>
      <c r="G37" t="s">
        <v>9</v>
      </c>
      <c r="H37" t="s">
        <v>10</v>
      </c>
      <c r="I37" t="s">
        <v>11</v>
      </c>
      <c r="J37" t="s">
        <v>12</v>
      </c>
      <c r="K37" t="s">
        <v>13</v>
      </c>
      <c r="L37" t="s">
        <v>14</v>
      </c>
      <c r="M37" t="s">
        <v>22</v>
      </c>
    </row>
    <row r="38" spans="1:13" x14ac:dyDescent="0.3">
      <c r="A38" t="s">
        <v>0</v>
      </c>
      <c r="B38">
        <v>118.25</v>
      </c>
      <c r="C38">
        <v>37.67</v>
      </c>
      <c r="D38">
        <v>12.5</v>
      </c>
      <c r="E38">
        <v>2.25</v>
      </c>
      <c r="F38">
        <v>71.25</v>
      </c>
      <c r="G38">
        <f>SUM(B38:F38)</f>
        <v>241.92000000000002</v>
      </c>
      <c r="H38" s="1">
        <f>(B38/G38)*100</f>
        <v>48.879794973544968</v>
      </c>
      <c r="I38" s="1">
        <f>(C38/G38)*100</f>
        <v>15.571263227513226</v>
      </c>
      <c r="J38" s="1">
        <f>(D38/G38)*100</f>
        <v>5.1669973544973535</v>
      </c>
      <c r="K38" s="1">
        <f>(E38/G38)*100</f>
        <v>0.93005952380952384</v>
      </c>
      <c r="L38" s="1">
        <f>(F38/G38)*100</f>
        <v>29.451884920634917</v>
      </c>
      <c r="M38" s="1">
        <f>(D38/D16)*100</f>
        <v>83.333333333333343</v>
      </c>
    </row>
    <row r="39" spans="1:13" x14ac:dyDescent="0.3">
      <c r="A39" t="s">
        <v>1</v>
      </c>
      <c r="B39">
        <v>83.75</v>
      </c>
      <c r="C39">
        <v>23.5</v>
      </c>
      <c r="D39">
        <v>1</v>
      </c>
      <c r="E39">
        <v>0.25</v>
      </c>
      <c r="F39">
        <v>9.5</v>
      </c>
      <c r="G39">
        <f t="shared" ref="G39:G41" si="5">SUM(B39:F39)</f>
        <v>118</v>
      </c>
      <c r="H39" s="1">
        <f t="shared" ref="H39:H41" si="6">(B39/G39)*100</f>
        <v>70.974576271186436</v>
      </c>
      <c r="I39" s="1">
        <f t="shared" ref="I39:I41" si="7">(C39/G39)*100</f>
        <v>19.915254237288135</v>
      </c>
      <c r="J39" s="1">
        <f t="shared" ref="J39:J41" si="8">(D39/G39)*100</f>
        <v>0.84745762711864403</v>
      </c>
      <c r="K39" s="1">
        <f t="shared" ref="K39:K41" si="9">(E39/G39)*100</f>
        <v>0.21186440677966101</v>
      </c>
      <c r="L39" s="1">
        <f t="shared" ref="L39:L41" si="10">(F39/G39)*100</f>
        <v>8.0508474576271176</v>
      </c>
      <c r="M39" s="1">
        <f>(D39/D17)*100</f>
        <v>11.111111111111111</v>
      </c>
    </row>
    <row r="40" spans="1:13" x14ac:dyDescent="0.3">
      <c r="A40" t="s">
        <v>2</v>
      </c>
      <c r="B40">
        <v>30.25</v>
      </c>
      <c r="C40">
        <v>17</v>
      </c>
      <c r="D40">
        <v>2</v>
      </c>
      <c r="E40">
        <v>0</v>
      </c>
      <c r="F40">
        <v>12.75</v>
      </c>
      <c r="G40">
        <f t="shared" si="5"/>
        <v>62</v>
      </c>
      <c r="H40" s="1">
        <f t="shared" si="6"/>
        <v>48.79032258064516</v>
      </c>
      <c r="I40" s="1">
        <f t="shared" si="7"/>
        <v>27.419354838709676</v>
      </c>
      <c r="J40" s="1">
        <f t="shared" si="8"/>
        <v>3.225806451612903</v>
      </c>
      <c r="K40" s="1">
        <f t="shared" si="9"/>
        <v>0</v>
      </c>
      <c r="L40" s="1">
        <f t="shared" si="10"/>
        <v>20.56451612903226</v>
      </c>
      <c r="M40" s="1">
        <f t="shared" ref="M40:M41" si="11">(D40/D18)*100</f>
        <v>10.38961038961039</v>
      </c>
    </row>
    <row r="41" spans="1:13" x14ac:dyDescent="0.3">
      <c r="A41" t="s">
        <v>3</v>
      </c>
      <c r="B41">
        <v>31.25</v>
      </c>
      <c r="C41">
        <v>10.25</v>
      </c>
      <c r="D41">
        <v>0.5</v>
      </c>
      <c r="E41">
        <v>0</v>
      </c>
      <c r="F41">
        <v>6</v>
      </c>
      <c r="G41">
        <f t="shared" si="5"/>
        <v>48</v>
      </c>
      <c r="H41" s="1">
        <f t="shared" si="6"/>
        <v>65.104166666666657</v>
      </c>
      <c r="I41" s="1">
        <f t="shared" si="7"/>
        <v>21.354166666666664</v>
      </c>
      <c r="J41" s="1">
        <f t="shared" si="8"/>
        <v>1.0416666666666665</v>
      </c>
      <c r="K41" s="1">
        <f t="shared" si="9"/>
        <v>0</v>
      </c>
      <c r="L41" s="1">
        <f t="shared" si="10"/>
        <v>12.5</v>
      </c>
      <c r="M41" s="1">
        <f t="shared" si="11"/>
        <v>2.0618556701030926</v>
      </c>
    </row>
    <row r="42" spans="1:13" x14ac:dyDescent="0.3">
      <c r="G42" s="2" t="s">
        <v>27</v>
      </c>
      <c r="H42" s="3">
        <f>AVERAGE(H38:H41)</f>
        <v>58.437215123010802</v>
      </c>
      <c r="I42" s="3">
        <f t="shared" ref="I42:L42" si="12">AVERAGE(I38:I41)</f>
        <v>21.065009742544426</v>
      </c>
      <c r="J42" s="3">
        <f t="shared" si="12"/>
        <v>2.570482024973892</v>
      </c>
      <c r="K42" s="3">
        <f t="shared" si="12"/>
        <v>0.28548098264729621</v>
      </c>
      <c r="L42" s="3">
        <f t="shared" si="12"/>
        <v>17.641812126823574</v>
      </c>
      <c r="M42" s="1"/>
    </row>
    <row r="43" spans="1:13" x14ac:dyDescent="0.3">
      <c r="G43" s="2" t="s">
        <v>16</v>
      </c>
      <c r="H43" s="3">
        <f>_xlfn.STDEV.P(H38:H41)</f>
        <v>9.8239564723512292</v>
      </c>
      <c r="I43" s="3">
        <f t="shared" ref="I43:L43" si="13">_xlfn.STDEV.P(I38:I41)</f>
        <v>4.2415946830529307</v>
      </c>
      <c r="J43" s="3">
        <f t="shared" si="13"/>
        <v>1.7661703935351598</v>
      </c>
      <c r="K43" s="3">
        <f t="shared" si="13"/>
        <v>0.38206664303359189</v>
      </c>
      <c r="L43" s="3">
        <f t="shared" si="13"/>
        <v>8.1615692932329829</v>
      </c>
    </row>
    <row r="44" spans="1:13" x14ac:dyDescent="0.3">
      <c r="G44" s="2" t="s">
        <v>17</v>
      </c>
      <c r="H44" s="3">
        <f>H39-H40</f>
        <v>22.184253690541276</v>
      </c>
      <c r="I44" s="3">
        <f>I40-I38</f>
        <v>11.84809161119645</v>
      </c>
      <c r="J44" s="3">
        <f>J38-J39</f>
        <v>4.3195397273787091</v>
      </c>
      <c r="K44" s="3">
        <f>K38-K41</f>
        <v>0.93005952380952384</v>
      </c>
      <c r="L44" s="3">
        <f>L38-L39</f>
        <v>21.4010374630078</v>
      </c>
    </row>
    <row r="46" spans="1:13" x14ac:dyDescent="0.3">
      <c r="B46" s="2" t="s">
        <v>28</v>
      </c>
    </row>
    <row r="47" spans="1:13" x14ac:dyDescent="0.3">
      <c r="B47" t="s">
        <v>6</v>
      </c>
      <c r="C47" t="s">
        <v>4</v>
      </c>
      <c r="D47" t="s">
        <v>5</v>
      </c>
      <c r="E47" t="s">
        <v>7</v>
      </c>
      <c r="F47" t="s">
        <v>8</v>
      </c>
      <c r="G47" t="s">
        <v>9</v>
      </c>
      <c r="H47" t="s">
        <v>10</v>
      </c>
      <c r="I47" t="s">
        <v>11</v>
      </c>
      <c r="J47" t="s">
        <v>12</v>
      </c>
      <c r="K47" t="s">
        <v>13</v>
      </c>
      <c r="L47" t="s">
        <v>14</v>
      </c>
    </row>
    <row r="48" spans="1:13" x14ac:dyDescent="0.3">
      <c r="A48" t="s">
        <v>0</v>
      </c>
      <c r="B48">
        <v>162</v>
      </c>
      <c r="C48">
        <v>74.25</v>
      </c>
      <c r="D48">
        <v>14.75</v>
      </c>
      <c r="E48">
        <v>5.25</v>
      </c>
      <c r="F48">
        <v>71.75</v>
      </c>
      <c r="G48">
        <f xml:space="preserve"> SUM(B48:F48)</f>
        <v>328</v>
      </c>
      <c r="H48" s="1">
        <f>(B48/G48)*100</f>
        <v>49.390243902439025</v>
      </c>
      <c r="I48" s="1">
        <f>(C48/G48)*100</f>
        <v>22.637195121951219</v>
      </c>
      <c r="J48" s="1">
        <f>(D48/G48)*100</f>
        <v>4.4969512195121952</v>
      </c>
      <c r="K48" s="1">
        <f>(E48/G48)*100</f>
        <v>1.600609756097561</v>
      </c>
      <c r="L48">
        <f>(F48/G48)*100</f>
        <v>21.875</v>
      </c>
    </row>
    <row r="49" spans="1:13" x14ac:dyDescent="0.3">
      <c r="A49" t="s">
        <v>1</v>
      </c>
      <c r="B49">
        <v>106</v>
      </c>
      <c r="C49">
        <v>36</v>
      </c>
      <c r="D49">
        <v>9</v>
      </c>
      <c r="E49">
        <v>1.25</v>
      </c>
      <c r="F49">
        <v>17.25</v>
      </c>
      <c r="G49">
        <f xml:space="preserve"> SUM(B49:F49)</f>
        <v>169.5</v>
      </c>
      <c r="H49" s="1">
        <f>(B49/G49)*100</f>
        <v>62.536873156342189</v>
      </c>
      <c r="I49" s="1">
        <f>(C49/G49)*100</f>
        <v>21.238938053097346</v>
      </c>
      <c r="J49" s="1">
        <f>(D49/G49)*100</f>
        <v>5.3097345132743365</v>
      </c>
      <c r="K49" s="1">
        <f>(E49/G49)*100</f>
        <v>0.73746312684365778</v>
      </c>
      <c r="L49">
        <f>(F49/G49)*100</f>
        <v>10.176991150442479</v>
      </c>
    </row>
    <row r="50" spans="1:13" x14ac:dyDescent="0.3">
      <c r="A50" t="s">
        <v>2</v>
      </c>
      <c r="B50">
        <v>64.25</v>
      </c>
      <c r="C50">
        <v>46.5</v>
      </c>
      <c r="D50">
        <v>19.25</v>
      </c>
      <c r="E50">
        <v>6.5</v>
      </c>
      <c r="F50">
        <v>33.25</v>
      </c>
      <c r="G50">
        <f xml:space="preserve"> SUM(B50:F50)</f>
        <v>169.75</v>
      </c>
      <c r="H50" s="1">
        <f>(B50/G50)*100</f>
        <v>37.849779086892489</v>
      </c>
      <c r="I50" s="1">
        <f>(C50/G50)*100</f>
        <v>27.393225331369663</v>
      </c>
      <c r="J50" s="1">
        <f>(D50/G50)*100</f>
        <v>11.340206185567011</v>
      </c>
      <c r="K50" s="1">
        <f>(E50/G50)*100</f>
        <v>3.8291605301914582</v>
      </c>
      <c r="L50">
        <f>(F50/G50)*100</f>
        <v>19.587628865979383</v>
      </c>
    </row>
    <row r="51" spans="1:13" x14ac:dyDescent="0.3">
      <c r="A51" t="s">
        <v>3</v>
      </c>
      <c r="B51">
        <v>104.66670000000001</v>
      </c>
      <c r="C51">
        <v>83.833299999999994</v>
      </c>
      <c r="D51">
        <v>24.25</v>
      </c>
      <c r="E51">
        <v>8.1666670000000003</v>
      </c>
      <c r="F51">
        <v>112.08329999999999</v>
      </c>
      <c r="G51">
        <f xml:space="preserve"> SUM(B51:F51)</f>
        <v>332.99996699999997</v>
      </c>
      <c r="H51" s="1">
        <f>(B51/G51)*100</f>
        <v>31.431444556269284</v>
      </c>
      <c r="I51" s="1">
        <f>(C51/G51)*100</f>
        <v>25.175167660001602</v>
      </c>
      <c r="J51" s="1">
        <f>(D51/G51)*100</f>
        <v>7.2822830039499689</v>
      </c>
      <c r="K51" s="1">
        <f>(E51/G51)*100</f>
        <v>2.4524527955884152</v>
      </c>
      <c r="L51">
        <f>(F51/G51)*100</f>
        <v>33.65865198419074</v>
      </c>
    </row>
    <row r="54" spans="1:13" x14ac:dyDescent="0.3">
      <c r="B54" s="2" t="s">
        <v>30</v>
      </c>
    </row>
    <row r="55" spans="1:13" x14ac:dyDescent="0.3">
      <c r="B55" t="s">
        <v>6</v>
      </c>
      <c r="C55" t="s">
        <v>4</v>
      </c>
      <c r="D55" t="s">
        <v>5</v>
      </c>
      <c r="E55" t="s">
        <v>7</v>
      </c>
      <c r="F55" t="s">
        <v>8</v>
      </c>
      <c r="G55" t="s">
        <v>9</v>
      </c>
      <c r="H55" t="s">
        <v>10</v>
      </c>
      <c r="I55" t="s">
        <v>11</v>
      </c>
      <c r="J55" t="s">
        <v>12</v>
      </c>
      <c r="K55" t="s">
        <v>13</v>
      </c>
      <c r="L55" t="s">
        <v>14</v>
      </c>
      <c r="M55" s="2" t="s">
        <v>29</v>
      </c>
    </row>
    <row r="56" spans="1:13" x14ac:dyDescent="0.3">
      <c r="A56" t="s">
        <v>0</v>
      </c>
      <c r="B56">
        <v>103</v>
      </c>
      <c r="C56">
        <v>27.25</v>
      </c>
      <c r="D56">
        <v>12.25</v>
      </c>
      <c r="E56">
        <v>2.25</v>
      </c>
      <c r="F56">
        <v>69.75</v>
      </c>
      <c r="G56">
        <f>SUM(B56:F56)</f>
        <v>214.5</v>
      </c>
      <c r="H56">
        <f>(B56/G56)*100</f>
        <v>48.018648018648022</v>
      </c>
      <c r="I56">
        <f>(C56/G56)*100</f>
        <v>12.703962703962704</v>
      </c>
      <c r="J56">
        <f>(D56/G56)*100</f>
        <v>5.7109557109557114</v>
      </c>
      <c r="K56">
        <f>(E56/G56)*100</f>
        <v>1.048951048951049</v>
      </c>
      <c r="L56">
        <f>(F56/G56)*100</f>
        <v>32.517482517482513</v>
      </c>
      <c r="M56" s="2">
        <f>(D56/D48)*100</f>
        <v>83.050847457627114</v>
      </c>
    </row>
    <row r="57" spans="1:13" x14ac:dyDescent="0.3">
      <c r="A57" t="s">
        <v>1</v>
      </c>
      <c r="B57">
        <v>83.75</v>
      </c>
      <c r="C57">
        <v>23.5</v>
      </c>
      <c r="D57">
        <v>1</v>
      </c>
      <c r="E57">
        <v>0.25</v>
      </c>
      <c r="F57">
        <v>9.5</v>
      </c>
      <c r="G57">
        <f t="shared" ref="G57:G59" si="14">SUM(B57:F57)</f>
        <v>118</v>
      </c>
      <c r="H57">
        <f t="shared" ref="H57:H59" si="15">(B57/G57)*100</f>
        <v>70.974576271186436</v>
      </c>
      <c r="I57">
        <f t="shared" ref="I57:I59" si="16">(C57/G57)*100</f>
        <v>19.915254237288135</v>
      </c>
      <c r="J57">
        <f t="shared" ref="J57:J59" si="17">(D57/G57)*100</f>
        <v>0.84745762711864403</v>
      </c>
      <c r="K57">
        <f t="shared" ref="K57:K59" si="18">(E57/G57)*100</f>
        <v>0.21186440677966101</v>
      </c>
      <c r="L57">
        <f t="shared" ref="L57:L59" si="19">(F57/G57)*100</f>
        <v>8.0508474576271176</v>
      </c>
      <c r="M57" s="2">
        <f>(D57/D49)*100</f>
        <v>11.111111111111111</v>
      </c>
    </row>
    <row r="58" spans="1:13" x14ac:dyDescent="0.3">
      <c r="A58" t="s">
        <v>2</v>
      </c>
      <c r="B58">
        <v>30.25</v>
      </c>
      <c r="C58">
        <v>17</v>
      </c>
      <c r="D58">
        <v>2</v>
      </c>
      <c r="E58">
        <v>0</v>
      </c>
      <c r="F58">
        <v>12.75</v>
      </c>
      <c r="G58">
        <f t="shared" si="14"/>
        <v>62</v>
      </c>
      <c r="H58">
        <f t="shared" si="15"/>
        <v>48.79032258064516</v>
      </c>
      <c r="I58">
        <f t="shared" si="16"/>
        <v>27.419354838709676</v>
      </c>
      <c r="J58">
        <f t="shared" si="17"/>
        <v>3.225806451612903</v>
      </c>
      <c r="K58">
        <f t="shared" si="18"/>
        <v>0</v>
      </c>
      <c r="L58">
        <f t="shared" si="19"/>
        <v>20.56451612903226</v>
      </c>
      <c r="M58" s="2">
        <f>(D58/D50)*100</f>
        <v>10.38961038961039</v>
      </c>
    </row>
    <row r="59" spans="1:13" x14ac:dyDescent="0.3">
      <c r="A59" t="s">
        <v>3</v>
      </c>
      <c r="B59">
        <v>31.25</v>
      </c>
      <c r="C59">
        <v>10.25</v>
      </c>
      <c r="D59">
        <v>0.5</v>
      </c>
      <c r="E59">
        <v>0</v>
      </c>
      <c r="F59">
        <v>6</v>
      </c>
      <c r="G59">
        <f t="shared" si="14"/>
        <v>48</v>
      </c>
      <c r="H59">
        <f t="shared" si="15"/>
        <v>65.104166666666657</v>
      </c>
      <c r="I59">
        <f t="shared" si="16"/>
        <v>21.354166666666664</v>
      </c>
      <c r="J59">
        <f t="shared" si="17"/>
        <v>1.0416666666666665</v>
      </c>
      <c r="K59">
        <f t="shared" si="18"/>
        <v>0</v>
      </c>
      <c r="L59">
        <f t="shared" si="19"/>
        <v>12.5</v>
      </c>
      <c r="M59" s="2">
        <f t="shared" ref="M59" si="20">(D59/D51)*100</f>
        <v>2.0618556701030926</v>
      </c>
    </row>
    <row r="60" spans="1:13" x14ac:dyDescent="0.3">
      <c r="G60" s="2" t="s">
        <v>27</v>
      </c>
      <c r="H60" s="3">
        <f>AVERAGE(H56:H59)</f>
        <v>58.221928384286571</v>
      </c>
      <c r="I60" s="3">
        <f t="shared" ref="I60:L60" si="21">AVERAGE(I56:I59)</f>
        <v>20.348184611656798</v>
      </c>
      <c r="J60" s="3">
        <f t="shared" si="21"/>
        <v>2.7064716140884815</v>
      </c>
      <c r="K60" s="3">
        <f t="shared" si="21"/>
        <v>0.31520386393267752</v>
      </c>
      <c r="L60" s="3">
        <f t="shared" si="21"/>
        <v>18.408211526035473</v>
      </c>
    </row>
    <row r="61" spans="1:13" x14ac:dyDescent="0.3">
      <c r="G61" s="2" t="s">
        <v>16</v>
      </c>
      <c r="H61" s="3">
        <f>_xlfn.STDEV.P(H56:H59)</f>
        <v>10.038144128246721</v>
      </c>
      <c r="I61" s="3">
        <f t="shared" ref="I61:L61" si="22">_xlfn.STDEV.P(I56:I59)</f>
        <v>5.2353367980981353</v>
      </c>
      <c r="J61" s="3">
        <f t="shared" si="22"/>
        <v>1.9700343828537767</v>
      </c>
      <c r="K61" s="3">
        <f t="shared" si="22"/>
        <v>0.43236874499761313</v>
      </c>
      <c r="L61" s="3">
        <f t="shared" si="22"/>
        <v>9.2992356047813001</v>
      </c>
    </row>
    <row r="62" spans="1:13" x14ac:dyDescent="0.3">
      <c r="G62" s="2" t="s">
        <v>17</v>
      </c>
      <c r="H62" s="3">
        <f>H57-H56</f>
        <v>22.955928252538413</v>
      </c>
      <c r="I62" s="3">
        <f>I58-I56</f>
        <v>14.715392134746972</v>
      </c>
      <c r="J62" s="3">
        <f>J56-J57</f>
        <v>4.8634980838370669</v>
      </c>
      <c r="K62" s="3">
        <f>K56</f>
        <v>1.048951048951049</v>
      </c>
      <c r="L62" s="3">
        <f>L56-L57</f>
        <v>24.466635059855395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Erica Maul</dc:creator>
  <cp:lastModifiedBy>Erica Maul</cp:lastModifiedBy>
  <dcterms:created xsi:type="dcterms:W3CDTF">2026-01-27T14:43:49Z</dcterms:created>
  <dcterms:modified xsi:type="dcterms:W3CDTF">2026-05-15T21:14:19Z</dcterms:modified>
</cp:coreProperties>
</file>